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Y0605983\Dropbox\Espana AM\Freno electromagnetico_groove rail\"/>
    </mc:Choice>
  </mc:AlternateContent>
  <bookViews>
    <workbookView xWindow="26805" yWindow="465" windowWidth="28800" windowHeight="16260" tabRatio="500" xr2:uid="{00000000-000D-0000-FFFF-FFFF00000000}"/>
  </bookViews>
  <sheets>
    <sheet name="Sheet1" sheetId="1" r:id="rId1"/>
  </sheets>
  <calcPr calcId="171027" concurrentCalc="0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I36" i="1"/>
  <c r="C36" i="1"/>
  <c r="E35" i="1"/>
  <c r="D35" i="1"/>
  <c r="F35" i="1"/>
  <c r="G35" i="1"/>
  <c r="H35" i="1"/>
  <c r="I35" i="1"/>
  <c r="C35" i="1"/>
  <c r="D34" i="1"/>
  <c r="E34" i="1"/>
  <c r="F34" i="1"/>
  <c r="G34" i="1"/>
  <c r="H34" i="1"/>
  <c r="I34" i="1"/>
  <c r="C34" i="1"/>
  <c r="D33" i="1"/>
  <c r="E33" i="1"/>
  <c r="F33" i="1"/>
  <c r="G33" i="1"/>
  <c r="H33" i="1"/>
  <c r="I33" i="1"/>
  <c r="C33" i="1"/>
  <c r="C22" i="1"/>
  <c r="S23" i="1"/>
  <c r="S24" i="1"/>
  <c r="S25" i="1"/>
  <c r="S22" i="1"/>
  <c r="R23" i="1"/>
  <c r="R24" i="1"/>
  <c r="R25" i="1"/>
  <c r="R22" i="1"/>
  <c r="Q23" i="1"/>
  <c r="Q24" i="1"/>
  <c r="Q25" i="1"/>
  <c r="P23" i="1"/>
  <c r="P24" i="1"/>
  <c r="P25" i="1"/>
  <c r="O23" i="1"/>
  <c r="O24" i="1"/>
  <c r="O25" i="1"/>
  <c r="N23" i="1"/>
  <c r="N24" i="1"/>
  <c r="N25" i="1"/>
  <c r="M23" i="1"/>
  <c r="M24" i="1"/>
  <c r="M25" i="1"/>
  <c r="L23" i="1"/>
  <c r="L24" i="1"/>
  <c r="L25" i="1"/>
  <c r="O22" i="1"/>
  <c r="M22" i="1"/>
  <c r="Q22" i="1"/>
  <c r="N22" i="1"/>
  <c r="P22" i="1"/>
  <c r="L22" i="1"/>
  <c r="K23" i="1"/>
  <c r="K24" i="1"/>
  <c r="K25" i="1"/>
  <c r="K22" i="1"/>
  <c r="J23" i="1"/>
  <c r="J24" i="1"/>
  <c r="J25" i="1"/>
  <c r="J22" i="1"/>
  <c r="H23" i="1"/>
  <c r="H24" i="1"/>
  <c r="H22" i="1"/>
  <c r="I23" i="1"/>
  <c r="I24" i="1"/>
  <c r="I25" i="1"/>
  <c r="I22" i="1"/>
  <c r="H25" i="1"/>
  <c r="G23" i="1"/>
  <c r="G24" i="1"/>
  <c r="G25" i="1"/>
  <c r="C23" i="1"/>
  <c r="C24" i="1"/>
  <c r="C25" i="1"/>
  <c r="F23" i="1"/>
  <c r="F24" i="1"/>
  <c r="F25" i="1"/>
  <c r="E23" i="1"/>
  <c r="E24" i="1"/>
  <c r="E25" i="1"/>
  <c r="D23" i="1"/>
  <c r="D24" i="1"/>
  <c r="D25" i="1"/>
  <c r="B23" i="1"/>
  <c r="B24" i="1"/>
  <c r="B25" i="1"/>
  <c r="G22" i="1"/>
  <c r="F22" i="1"/>
  <c r="E22" i="1"/>
  <c r="D22" i="1"/>
  <c r="B22" i="1"/>
  <c r="P2" i="1"/>
  <c r="Q3" i="1"/>
  <c r="R3" i="1"/>
  <c r="S3" i="1"/>
  <c r="Q4" i="1"/>
  <c r="R4" i="1"/>
  <c r="S4" i="1"/>
  <c r="Q2" i="1"/>
  <c r="R2" i="1"/>
  <c r="S2" i="1"/>
  <c r="L3" i="1"/>
  <c r="M3" i="1"/>
  <c r="N3" i="1"/>
  <c r="L4" i="1"/>
  <c r="M4" i="1"/>
  <c r="N4" i="1"/>
  <c r="L2" i="1"/>
  <c r="M2" i="1"/>
  <c r="N2" i="1"/>
  <c r="P3" i="1"/>
  <c r="P4" i="1"/>
  <c r="K4" i="1"/>
  <c r="K3" i="1"/>
  <c r="K2" i="1"/>
</calcChain>
</file>

<file path=xl/sharedStrings.xml><?xml version="1.0" encoding="utf-8"?>
<sst xmlns="http://schemas.openxmlformats.org/spreadsheetml/2006/main" count="53" uniqueCount="34">
  <si>
    <t>R260</t>
  </si>
  <si>
    <t>R260V</t>
  </si>
  <si>
    <t>R290V</t>
  </si>
  <si>
    <t>HV20--&gt;HB30 15 s</t>
  </si>
  <si>
    <t>average</t>
  </si>
  <si>
    <t>stdev</t>
  </si>
  <si>
    <t>sterr</t>
  </si>
  <si>
    <t>95% conf</t>
  </si>
  <si>
    <t>bulk</t>
  </si>
  <si>
    <t>surf</t>
  </si>
  <si>
    <t>bulk- 10 measurements at HV20 converted to HB30 for 15 s at a dept of 10-20 mm (around position 3)</t>
  </si>
  <si>
    <t>surf- 8-10 measurements at HV20 converted to HB30 for 15 s all along edge about 0.5-1 mm from surface</t>
  </si>
  <si>
    <t>around position 3</t>
  </si>
  <si>
    <t>HV20--&gt;HB30</t>
  </si>
  <si>
    <t>R260 (HB30)</t>
  </si>
  <si>
    <t>R260V (HB30)</t>
  </si>
  <si>
    <t>B1000 (HV20)</t>
  </si>
  <si>
    <t>B1000 (HB30)</t>
  </si>
  <si>
    <t>R290GHT (HB30)</t>
  </si>
  <si>
    <t>R340GHT (HB30)</t>
  </si>
  <si>
    <t>R290V-LUX (HB30)</t>
  </si>
  <si>
    <t>R290V-POL (HB30)</t>
  </si>
  <si>
    <t>R200 (HB30)</t>
  </si>
  <si>
    <t>cross section</t>
  </si>
  <si>
    <t>av</t>
  </si>
  <si>
    <t>st error</t>
  </si>
  <si>
    <t>B1000</t>
  </si>
  <si>
    <t>R290GHT</t>
  </si>
  <si>
    <t>R340GHT</t>
  </si>
  <si>
    <t>R200</t>
  </si>
  <si>
    <t>HB2,5</t>
  </si>
  <si>
    <t>st dev</t>
  </si>
  <si>
    <t>rolling surface hardness (HB 2.5 mm 187.5 kg)</t>
  </si>
  <si>
    <t>R290V-POL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</si>
</sst>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scheme val="minor"/>
    </font>
    <font>
      <b/>
      <sz val="12"/>
      <color rgb="FFFF0000"/>
      <name val="Calibri"/>
      <scheme val="minor"/>
    </font>
    <font>
      <sz val="12"/>
      <color rgb="FF00B050"/>
      <name val="Calibri"/>
      <family val="2"/>
      <scheme val="minor"/>
    </font>
    <font>
      <b/>
      <sz val="12"/>
      <color rgb="FF00B050"/>
      <name val="Calibri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wrapText="1"/>
    </xf>
    <xf numFmtId="0" fontId="0" fillId="0" borderId="1" xfId="0" applyBorder="1"/>
    <xf numFmtId="0" fontId="0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0" fontId="0" fillId="2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0" fontId="1" fillId="0" borderId="1" xfId="0" applyFont="1" applyBorder="1"/>
    <xf numFmtId="1" fontId="3" fillId="3" borderId="1" xfId="0" applyNumberFormat="1" applyFont="1" applyFill="1" applyBorder="1"/>
    <xf numFmtId="1" fontId="4" fillId="3" borderId="1" xfId="0" applyNumberFormat="1" applyFont="1" applyFill="1" applyBorder="1"/>
    <xf numFmtId="1" fontId="3" fillId="2" borderId="1" xfId="0" applyNumberFormat="1" applyFont="1" applyFill="1" applyBorder="1"/>
    <xf numFmtId="1" fontId="4" fillId="2" borderId="1" xfId="0" applyNumberFormat="1" applyFont="1" applyFill="1" applyBorder="1"/>
    <xf numFmtId="0" fontId="5" fillId="0" borderId="1" xfId="0" applyFont="1" applyBorder="1"/>
    <xf numFmtId="1" fontId="6" fillId="3" borderId="1" xfId="0" applyNumberFormat="1" applyFont="1" applyFill="1" applyBorder="1"/>
    <xf numFmtId="0" fontId="6" fillId="0" borderId="0" xfId="0" applyFont="1"/>
    <xf numFmtId="1" fontId="6" fillId="2" borderId="1" xfId="0" applyNumberFormat="1" applyFont="1" applyFill="1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1" fontId="0" fillId="0" borderId="0" xfId="0" applyNumberFormat="1"/>
    <xf numFmtId="1" fontId="7" fillId="2" borderId="0" xfId="0" applyNumberFormat="1" applyFont="1" applyFill="1"/>
    <xf numFmtId="1" fontId="7" fillId="5" borderId="0" xfId="0" applyNumberFormat="1" applyFont="1" applyFill="1"/>
    <xf numFmtId="1" fontId="7" fillId="4" borderId="0" xfId="0" applyNumberFormat="1" applyFont="1" applyFill="1"/>
    <xf numFmtId="1" fontId="7" fillId="6" borderId="0" xfId="0" applyNumberFormat="1" applyFont="1" applyFill="1"/>
    <xf numFmtId="1" fontId="7" fillId="7" borderId="0" xfId="0" applyNumberFormat="1" applyFont="1" applyFill="1"/>
    <xf numFmtId="1" fontId="7" fillId="8" borderId="0" xfId="0" applyNumberFormat="1" applyFont="1" applyFill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0" borderId="0" xfId="0" applyBorder="1"/>
    <xf numFmtId="1" fontId="7" fillId="9" borderId="0" xfId="0" applyNumberFormat="1" applyFont="1" applyFill="1"/>
    <xf numFmtId="0" fontId="0" fillId="0" borderId="6" xfId="0" applyBorder="1"/>
    <xf numFmtId="0" fontId="0" fillId="0" borderId="7" xfId="0" applyBorder="1"/>
    <xf numFmtId="0" fontId="0" fillId="0" borderId="3" xfId="0" applyFill="1" applyBorder="1"/>
    <xf numFmtId="0" fontId="0" fillId="0" borderId="10" xfId="0" applyBorder="1"/>
    <xf numFmtId="0" fontId="0" fillId="0" borderId="6" xfId="0" applyFill="1" applyBorder="1"/>
    <xf numFmtId="0" fontId="0" fillId="0" borderId="2" xfId="0" applyFill="1" applyBorder="1"/>
    <xf numFmtId="0" fontId="0" fillId="0" borderId="7" xfId="0" applyFill="1" applyBorder="1"/>
    <xf numFmtId="1" fontId="7" fillId="10" borderId="0" xfId="0" applyNumberFormat="1" applyFont="1" applyFill="1"/>
    <xf numFmtId="1" fontId="7" fillId="11" borderId="0" xfId="0" applyNumberFormat="1" applyFont="1" applyFill="1"/>
    <xf numFmtId="1" fontId="7" fillId="12" borderId="0" xfId="0" applyNumberFormat="1" applyFont="1" applyFill="1"/>
    <xf numFmtId="1" fontId="7" fillId="13" borderId="0" xfId="0" applyNumberFormat="1" applyFont="1" applyFill="1"/>
    <xf numFmtId="0" fontId="0" fillId="3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8" fillId="14" borderId="4" xfId="0" applyFont="1" applyFill="1" applyBorder="1" applyAlignment="1">
      <alignment horizontal="center"/>
    </xf>
    <xf numFmtId="0" fontId="8" fillId="14" borderId="5" xfId="0" applyFont="1" applyFill="1" applyBorder="1" applyAlignment="1">
      <alignment horizontal="center"/>
    </xf>
    <xf numFmtId="0" fontId="0" fillId="0" borderId="11" xfId="0" applyFill="1" applyBorder="1" applyAlignment="1"/>
    <xf numFmtId="0" fontId="0" fillId="0" borderId="0" xfId="0" applyFill="1" applyBorder="1" applyAlignment="1"/>
    <xf numFmtId="0" fontId="8" fillId="0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3" xfId="0" applyBorder="1" applyAlignment="1"/>
    <xf numFmtId="0" fontId="0" fillId="0" borderId="2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1" fontId="7" fillId="13" borderId="3" xfId="0" applyNumberFormat="1" applyFont="1" applyFill="1" applyBorder="1" applyAlignment="1">
      <alignment horizontal="center"/>
    </xf>
    <xf numFmtId="0" fontId="0" fillId="0" borderId="3" xfId="0" applyFont="1" applyBorder="1" applyAlignment="1"/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" fontId="7" fillId="2" borderId="3" xfId="0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Border="1" applyAlignment="1">
      <alignment horizontal="center"/>
    </xf>
    <xf numFmtId="1" fontId="7" fillId="9" borderId="12" xfId="0" applyNumberFormat="1" applyFont="1" applyFill="1" applyBorder="1" applyAlignment="1">
      <alignment horizontal="center"/>
    </xf>
    <xf numFmtId="0" fontId="0" fillId="0" borderId="12" xfId="0" applyBorder="1" applyAlignment="1"/>
    <xf numFmtId="1" fontId="7" fillId="5" borderId="12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" fontId="7" fillId="4" borderId="12" xfId="0" applyNumberFormat="1" applyFont="1" applyFill="1" applyBorder="1" applyAlignment="1">
      <alignment horizontal="center"/>
    </xf>
    <xf numFmtId="1" fontId="7" fillId="10" borderId="12" xfId="0" applyNumberFormat="1" applyFont="1" applyFill="1" applyBorder="1" applyAlignment="1">
      <alignment horizontal="center"/>
    </xf>
    <xf numFmtId="1" fontId="7" fillId="11" borderId="12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9" fillId="13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1" borderId="1" xfId="0" applyFont="1" applyFill="1" applyBorder="1" applyAlignment="1">
      <alignment horizontal="center"/>
    </xf>
    <xf numFmtId="0" fontId="0" fillId="0" borderId="12" xfId="0" applyFill="1" applyBorder="1" applyAlignment="1"/>
    <xf numFmtId="0" fontId="8" fillId="14" borderId="13" xfId="0" applyFont="1" applyFill="1" applyBorder="1" applyAlignment="1">
      <alignment horizontal="center"/>
    </xf>
    <xf numFmtId="0" fontId="8" fillId="14" borderId="14" xfId="0" applyFont="1" applyFill="1" applyBorder="1" applyAlignment="1">
      <alignment horizontal="center"/>
    </xf>
    <xf numFmtId="0" fontId="8" fillId="14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topLeftCell="A8" workbookViewId="0">
      <selection activeCell="L32" sqref="L32"/>
    </sheetView>
  </sheetViews>
  <sheetFormatPr baseColWidth="10" defaultRowHeight="15.75" x14ac:dyDescent="0.25"/>
  <cols>
    <col min="1" max="1" width="16.375" customWidth="1"/>
    <col min="2" max="2" width="7.875" customWidth="1"/>
    <col min="3" max="5" width="6.625" customWidth="1"/>
    <col min="6" max="6" width="7.125" customWidth="1"/>
    <col min="7" max="7" width="10.625" customWidth="1"/>
    <col min="8" max="8" width="9" customWidth="1"/>
    <col min="9" max="9" width="8.875" customWidth="1"/>
    <col min="10" max="10" width="6.625" customWidth="1"/>
    <col min="11" max="12" width="7.125" customWidth="1"/>
    <col min="13" max="13" width="8" customWidth="1"/>
    <col min="14" max="14" width="7.125" customWidth="1"/>
    <col min="15" max="15" width="7.5" customWidth="1"/>
    <col min="16" max="16" width="7.875" customWidth="1"/>
    <col min="17" max="17" width="8.625" customWidth="1"/>
    <col min="18" max="18" width="8" customWidth="1"/>
    <col min="19" max="19" width="6.875" customWidth="1"/>
  </cols>
  <sheetData>
    <row r="1" spans="1:20" x14ac:dyDescent="0.25">
      <c r="A1" s="4" t="s">
        <v>3</v>
      </c>
      <c r="B1" s="5">
        <v>1</v>
      </c>
      <c r="C1" s="6">
        <v>2</v>
      </c>
      <c r="D1" s="6">
        <v>3</v>
      </c>
      <c r="E1" s="7">
        <v>4</v>
      </c>
      <c r="F1" s="6">
        <v>5</v>
      </c>
      <c r="G1" s="7">
        <v>6</v>
      </c>
      <c r="H1" s="31"/>
      <c r="I1" s="31"/>
      <c r="K1" s="46">
        <v>1</v>
      </c>
      <c r="L1" s="46"/>
      <c r="M1" s="46"/>
      <c r="N1" s="46"/>
      <c r="O1" s="3"/>
      <c r="P1" s="47">
        <v>2</v>
      </c>
      <c r="Q1" s="47"/>
      <c r="R1" s="47"/>
      <c r="S1" s="47"/>
    </row>
    <row r="2" spans="1:20" ht="15.95" x14ac:dyDescent="0.25">
      <c r="A2" s="8" t="s">
        <v>0</v>
      </c>
      <c r="B2" s="9">
        <v>220</v>
      </c>
      <c r="C2" s="10">
        <v>251</v>
      </c>
      <c r="D2" s="10">
        <v>278</v>
      </c>
      <c r="E2" s="11">
        <v>248</v>
      </c>
      <c r="F2" s="10">
        <v>261</v>
      </c>
      <c r="G2" s="11">
        <v>251</v>
      </c>
      <c r="H2" s="32"/>
      <c r="I2" s="32"/>
      <c r="K2" s="13">
        <f>AVERAGE(C2,D2,F2)</f>
        <v>263.33333333333331</v>
      </c>
      <c r="L2" s="10">
        <f>STDEV(C2,D2,F2)</f>
        <v>13.650396819628845</v>
      </c>
      <c r="M2" s="10">
        <f>L2/SQRT(3)</f>
        <v>7.8810602783579258</v>
      </c>
      <c r="N2" s="13">
        <f>1.96*M2</f>
        <v>15.446878145581534</v>
      </c>
      <c r="O2" s="1"/>
      <c r="P2" s="15">
        <f>AVERAGE(B2,E2,G2)</f>
        <v>239.66666666666666</v>
      </c>
      <c r="Q2" s="11">
        <f>STDEV(B2,E2,G2)</f>
        <v>17.097758137642881</v>
      </c>
      <c r="R2" s="11">
        <f>Q2/SQRT(3)</f>
        <v>9.8713952633072317</v>
      </c>
      <c r="S2" s="15">
        <f>1.96*R2</f>
        <v>19.347934716082175</v>
      </c>
    </row>
    <row r="3" spans="1:20" ht="15.95" x14ac:dyDescent="0.25">
      <c r="A3" s="12" t="s">
        <v>1</v>
      </c>
      <c r="B3" s="9">
        <v>284</v>
      </c>
      <c r="C3" s="10">
        <v>300</v>
      </c>
      <c r="D3" s="10">
        <v>283</v>
      </c>
      <c r="E3" s="11">
        <v>269</v>
      </c>
      <c r="F3" s="10">
        <v>266</v>
      </c>
      <c r="G3" s="11">
        <v>279</v>
      </c>
      <c r="H3" s="32"/>
      <c r="I3" s="32"/>
      <c r="K3" s="14">
        <f>AVERAGE(C3,D3,F3)</f>
        <v>283</v>
      </c>
      <c r="L3" s="10">
        <f t="shared" ref="L3" si="0">STDEV(C3,D3,F3)</f>
        <v>17</v>
      </c>
      <c r="M3" s="10">
        <f t="shared" ref="M3:M4" si="1">L3/SQRT(3)</f>
        <v>9.8149545762236379</v>
      </c>
      <c r="N3" s="14">
        <f t="shared" ref="N3:N4" si="2">1.96*M3</f>
        <v>19.23731096939833</v>
      </c>
      <c r="O3" s="2"/>
      <c r="P3" s="16">
        <f t="shared" ref="P3:P4" si="3">AVERAGE(B3,E3,G3)</f>
        <v>277.33333333333331</v>
      </c>
      <c r="Q3" s="11">
        <f t="shared" ref="Q3:Q4" si="4">STDEV(B3,E3,G3)</f>
        <v>7.6376261582597333</v>
      </c>
      <c r="R3" s="11">
        <f t="shared" ref="R3:R4" si="5">Q3/SQRT(3)</f>
        <v>4.4095855184409842</v>
      </c>
      <c r="S3" s="16">
        <f t="shared" ref="S3:S4" si="6">1.96*R3</f>
        <v>8.6427876161443287</v>
      </c>
    </row>
    <row r="4" spans="1:20" ht="15.95" x14ac:dyDescent="0.25">
      <c r="A4" s="17" t="s">
        <v>2</v>
      </c>
      <c r="B4" s="9">
        <v>278</v>
      </c>
      <c r="C4" s="10">
        <v>295</v>
      </c>
      <c r="D4" s="10">
        <v>298</v>
      </c>
      <c r="E4" s="11">
        <v>280</v>
      </c>
      <c r="F4" s="10">
        <v>297</v>
      </c>
      <c r="G4" s="11">
        <v>292</v>
      </c>
      <c r="H4" s="32"/>
      <c r="I4" s="32"/>
      <c r="K4" s="18">
        <f>AVERAGE(C4,D4,F4)</f>
        <v>296.66666666666669</v>
      </c>
      <c r="L4" s="10">
        <f>STDEV(C4,D4,F4)</f>
        <v>1.5275252316519465</v>
      </c>
      <c r="M4" s="10">
        <f t="shared" si="1"/>
        <v>0.88191710368819687</v>
      </c>
      <c r="N4" s="18">
        <f t="shared" si="2"/>
        <v>1.7285575232288659</v>
      </c>
      <c r="O4" s="19"/>
      <c r="P4" s="20">
        <f t="shared" si="3"/>
        <v>283.33333333333331</v>
      </c>
      <c r="Q4" s="11">
        <f t="shared" si="4"/>
        <v>7.5718777944003648</v>
      </c>
      <c r="R4" s="11">
        <f t="shared" si="5"/>
        <v>4.3716256828680002</v>
      </c>
      <c r="S4" s="20">
        <f t="shared" si="6"/>
        <v>8.5683863384212806</v>
      </c>
    </row>
    <row r="5" spans="1:20" ht="15.95" x14ac:dyDescent="0.25">
      <c r="K5" t="s">
        <v>4</v>
      </c>
      <c r="L5" t="s">
        <v>5</v>
      </c>
      <c r="M5" t="s">
        <v>6</v>
      </c>
      <c r="N5" t="s">
        <v>7</v>
      </c>
    </row>
    <row r="7" spans="1:20" x14ac:dyDescent="0.25">
      <c r="A7" s="56" t="s">
        <v>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x14ac:dyDescent="0.25">
      <c r="A8" t="s">
        <v>12</v>
      </c>
      <c r="B8" s="47" t="s">
        <v>14</v>
      </c>
      <c r="C8" s="47"/>
      <c r="D8" s="48" t="s">
        <v>15</v>
      </c>
      <c r="E8" s="48"/>
      <c r="F8" s="49" t="s">
        <v>21</v>
      </c>
      <c r="G8" s="49"/>
      <c r="H8" s="50" t="s">
        <v>16</v>
      </c>
      <c r="I8" s="51"/>
      <c r="J8" s="50" t="s">
        <v>17</v>
      </c>
      <c r="K8" s="51"/>
      <c r="L8" s="52" t="s">
        <v>18</v>
      </c>
      <c r="M8" s="52"/>
      <c r="N8" s="53" t="s">
        <v>19</v>
      </c>
      <c r="O8" s="53"/>
      <c r="P8" s="54" t="s">
        <v>20</v>
      </c>
      <c r="Q8" s="54"/>
      <c r="R8" s="55" t="s">
        <v>22</v>
      </c>
      <c r="S8" s="55"/>
      <c r="T8" t="s">
        <v>10</v>
      </c>
    </row>
    <row r="9" spans="1:20" x14ac:dyDescent="0.25">
      <c r="A9" t="s">
        <v>13</v>
      </c>
      <c r="B9" s="4" t="s">
        <v>8</v>
      </c>
      <c r="C9" s="4" t="s">
        <v>9</v>
      </c>
      <c r="D9" s="4" t="s">
        <v>8</v>
      </c>
      <c r="E9" s="4" t="s">
        <v>9</v>
      </c>
      <c r="F9" s="4" t="s">
        <v>8</v>
      </c>
      <c r="G9" s="4" t="s">
        <v>9</v>
      </c>
      <c r="H9" s="4" t="s">
        <v>8</v>
      </c>
      <c r="I9" s="4" t="s">
        <v>9</v>
      </c>
      <c r="J9" s="4" t="s">
        <v>8</v>
      </c>
      <c r="K9" s="4" t="s">
        <v>9</v>
      </c>
      <c r="L9" s="4" t="s">
        <v>8</v>
      </c>
      <c r="M9" s="4" t="s">
        <v>9</v>
      </c>
      <c r="N9" s="4" t="s">
        <v>8</v>
      </c>
      <c r="O9" s="4" t="s">
        <v>9</v>
      </c>
      <c r="P9" s="4" t="s">
        <v>8</v>
      </c>
      <c r="Q9" s="4" t="s">
        <v>9</v>
      </c>
      <c r="R9" s="4" t="s">
        <v>8</v>
      </c>
      <c r="S9" s="4" t="s">
        <v>9</v>
      </c>
      <c r="T9" t="s">
        <v>11</v>
      </c>
    </row>
    <row r="10" spans="1:20" x14ac:dyDescent="0.25">
      <c r="A10" s="22">
        <v>1</v>
      </c>
      <c r="B10">
        <v>273</v>
      </c>
      <c r="C10" s="21">
        <v>269</v>
      </c>
      <c r="D10" s="23">
        <v>264</v>
      </c>
      <c r="E10" s="21">
        <v>288</v>
      </c>
      <c r="F10" s="23">
        <v>296</v>
      </c>
      <c r="G10" s="38">
        <v>305</v>
      </c>
      <c r="H10" s="35">
        <v>330</v>
      </c>
      <c r="I10" s="21">
        <v>335</v>
      </c>
      <c r="J10" s="39">
        <v>314</v>
      </c>
      <c r="K10" s="40">
        <v>322</v>
      </c>
      <c r="L10" s="23">
        <v>300</v>
      </c>
      <c r="M10" s="40">
        <v>293</v>
      </c>
      <c r="N10" s="23">
        <v>358</v>
      </c>
      <c r="O10" s="40">
        <v>348</v>
      </c>
      <c r="P10" s="23">
        <v>275</v>
      </c>
      <c r="Q10" s="40">
        <v>271</v>
      </c>
      <c r="R10" s="23">
        <v>280</v>
      </c>
      <c r="S10" s="40">
        <v>258</v>
      </c>
    </row>
    <row r="11" spans="1:20" ht="15.95" x14ac:dyDescent="0.25">
      <c r="A11" s="22">
        <v>2</v>
      </c>
      <c r="B11">
        <v>261</v>
      </c>
      <c r="C11" s="22">
        <v>272</v>
      </c>
      <c r="D11" s="23">
        <v>268</v>
      </c>
      <c r="E11" s="22">
        <v>289</v>
      </c>
      <c r="F11" s="23">
        <v>297</v>
      </c>
      <c r="G11" s="33">
        <v>311</v>
      </c>
      <c r="H11" s="36">
        <v>330</v>
      </c>
      <c r="I11" s="22">
        <v>342</v>
      </c>
      <c r="J11" s="41">
        <v>314</v>
      </c>
      <c r="K11" s="37">
        <v>331</v>
      </c>
      <c r="L11" s="23">
        <v>301</v>
      </c>
      <c r="M11" s="37">
        <v>293</v>
      </c>
      <c r="N11" s="23">
        <v>356</v>
      </c>
      <c r="O11" s="37">
        <v>358</v>
      </c>
      <c r="P11" s="23">
        <v>279</v>
      </c>
      <c r="Q11" s="37">
        <v>278</v>
      </c>
      <c r="R11" s="23">
        <v>279</v>
      </c>
      <c r="S11" s="37">
        <v>255</v>
      </c>
    </row>
    <row r="12" spans="1:20" ht="15.95" x14ac:dyDescent="0.25">
      <c r="A12" s="22">
        <v>3</v>
      </c>
      <c r="B12">
        <v>268</v>
      </c>
      <c r="C12" s="22">
        <v>277</v>
      </c>
      <c r="D12" s="23">
        <v>277</v>
      </c>
      <c r="E12" s="22">
        <v>290</v>
      </c>
      <c r="F12" s="23">
        <v>295</v>
      </c>
      <c r="G12" s="33">
        <v>313</v>
      </c>
      <c r="H12" s="36">
        <v>341</v>
      </c>
      <c r="I12" s="22">
        <v>334</v>
      </c>
      <c r="J12" s="41">
        <v>322</v>
      </c>
      <c r="K12" s="37">
        <v>322</v>
      </c>
      <c r="L12" s="23">
        <v>302</v>
      </c>
      <c r="M12" s="37">
        <v>298</v>
      </c>
      <c r="N12" s="23">
        <v>358</v>
      </c>
      <c r="O12" s="37">
        <v>354</v>
      </c>
      <c r="P12" s="23">
        <v>277</v>
      </c>
      <c r="Q12" s="37">
        <v>278</v>
      </c>
      <c r="R12" s="23">
        <v>275</v>
      </c>
      <c r="S12" s="37">
        <v>259</v>
      </c>
    </row>
    <row r="13" spans="1:20" ht="15.95" x14ac:dyDescent="0.25">
      <c r="A13" s="22">
        <v>4</v>
      </c>
      <c r="B13">
        <v>266</v>
      </c>
      <c r="C13" s="22">
        <v>273</v>
      </c>
      <c r="D13" s="23">
        <v>266</v>
      </c>
      <c r="E13" s="22">
        <v>288</v>
      </c>
      <c r="F13" s="23">
        <v>304</v>
      </c>
      <c r="G13" s="33">
        <v>327</v>
      </c>
      <c r="H13" s="36">
        <v>334</v>
      </c>
      <c r="I13" s="22">
        <v>335</v>
      </c>
      <c r="J13" s="41">
        <v>322</v>
      </c>
      <c r="K13" s="22">
        <v>322</v>
      </c>
      <c r="L13" s="23">
        <v>296</v>
      </c>
      <c r="M13" s="37">
        <v>299</v>
      </c>
      <c r="N13" s="23">
        <v>355</v>
      </c>
      <c r="O13" s="37">
        <v>349</v>
      </c>
      <c r="P13" s="23">
        <v>273</v>
      </c>
      <c r="Q13" s="37">
        <v>280</v>
      </c>
      <c r="R13" s="23">
        <v>277</v>
      </c>
      <c r="S13" s="37">
        <v>253</v>
      </c>
    </row>
    <row r="14" spans="1:20" ht="15.95" x14ac:dyDescent="0.25">
      <c r="A14" s="22">
        <v>5</v>
      </c>
      <c r="B14">
        <v>269</v>
      </c>
      <c r="C14" s="22">
        <v>269</v>
      </c>
      <c r="D14" s="23">
        <v>273</v>
      </c>
      <c r="E14" s="22">
        <v>271</v>
      </c>
      <c r="F14" s="23">
        <v>292</v>
      </c>
      <c r="G14" s="33">
        <v>294</v>
      </c>
      <c r="H14" s="36">
        <v>341</v>
      </c>
      <c r="I14" s="22">
        <v>340</v>
      </c>
      <c r="J14" s="41">
        <v>322</v>
      </c>
      <c r="K14" s="37">
        <v>322</v>
      </c>
      <c r="L14" s="23">
        <v>301</v>
      </c>
      <c r="M14" s="37">
        <v>291</v>
      </c>
      <c r="N14" s="23">
        <v>351</v>
      </c>
      <c r="O14" s="37">
        <v>338</v>
      </c>
      <c r="P14" s="23">
        <v>277</v>
      </c>
      <c r="Q14" s="37">
        <v>281</v>
      </c>
      <c r="R14" s="23">
        <v>277</v>
      </c>
      <c r="S14" s="37">
        <v>248</v>
      </c>
    </row>
    <row r="15" spans="1:20" ht="15.95" x14ac:dyDescent="0.25">
      <c r="A15" s="22">
        <v>6</v>
      </c>
      <c r="B15">
        <v>260</v>
      </c>
      <c r="C15" s="22">
        <v>261</v>
      </c>
      <c r="D15" s="23">
        <v>269</v>
      </c>
      <c r="E15" s="22">
        <v>271</v>
      </c>
      <c r="F15" s="23">
        <v>305</v>
      </c>
      <c r="G15" s="33">
        <v>283</v>
      </c>
      <c r="H15" s="36">
        <v>342</v>
      </c>
      <c r="I15" s="22">
        <v>332</v>
      </c>
      <c r="J15" s="41">
        <v>331</v>
      </c>
      <c r="K15" s="37">
        <v>322</v>
      </c>
      <c r="L15" s="23">
        <v>299</v>
      </c>
      <c r="M15" s="37">
        <v>291</v>
      </c>
      <c r="N15" s="23">
        <v>351</v>
      </c>
      <c r="O15" s="37">
        <v>333</v>
      </c>
      <c r="P15" s="23">
        <v>274</v>
      </c>
      <c r="Q15" s="37">
        <v>282</v>
      </c>
      <c r="R15" s="23">
        <v>275</v>
      </c>
      <c r="S15" s="37">
        <v>251</v>
      </c>
    </row>
    <row r="16" spans="1:20" ht="15.95" x14ac:dyDescent="0.25">
      <c r="A16" s="22">
        <v>7</v>
      </c>
      <c r="B16">
        <v>267</v>
      </c>
      <c r="C16" s="22">
        <v>253</v>
      </c>
      <c r="D16" s="23">
        <v>262</v>
      </c>
      <c r="E16" s="22">
        <v>266</v>
      </c>
      <c r="F16" s="23">
        <v>298</v>
      </c>
      <c r="G16" s="33">
        <v>280</v>
      </c>
      <c r="H16" s="36">
        <v>336</v>
      </c>
      <c r="I16" s="22">
        <v>341</v>
      </c>
      <c r="J16" s="41">
        <v>322</v>
      </c>
      <c r="K16" s="22">
        <v>322</v>
      </c>
      <c r="L16" s="23">
        <v>298</v>
      </c>
      <c r="M16" s="37">
        <v>291</v>
      </c>
      <c r="N16" s="23">
        <v>353</v>
      </c>
      <c r="O16" s="37">
        <v>338</v>
      </c>
      <c r="P16" s="23">
        <v>283</v>
      </c>
      <c r="Q16" s="37">
        <v>277</v>
      </c>
      <c r="R16" s="23">
        <v>278</v>
      </c>
      <c r="S16" s="37">
        <v>262</v>
      </c>
    </row>
    <row r="17" spans="1:19" ht="15.95" x14ac:dyDescent="0.25">
      <c r="A17" s="22">
        <v>8</v>
      </c>
      <c r="B17">
        <v>259</v>
      </c>
      <c r="C17" s="22">
        <v>259</v>
      </c>
      <c r="D17" s="23">
        <v>264</v>
      </c>
      <c r="E17" s="22">
        <v>270</v>
      </c>
      <c r="F17" s="23">
        <v>306</v>
      </c>
      <c r="G17" s="22">
        <v>281</v>
      </c>
      <c r="H17" s="33">
        <v>335</v>
      </c>
      <c r="I17" s="22">
        <v>356</v>
      </c>
      <c r="J17" s="41">
        <v>322</v>
      </c>
      <c r="K17" s="37">
        <v>341</v>
      </c>
      <c r="L17" s="23">
        <v>300</v>
      </c>
      <c r="M17" s="37">
        <v>290</v>
      </c>
      <c r="N17" s="23">
        <v>358</v>
      </c>
      <c r="O17" s="37">
        <v>338</v>
      </c>
      <c r="P17" s="23">
        <v>285</v>
      </c>
      <c r="Q17" s="37">
        <v>291</v>
      </c>
      <c r="R17" s="23">
        <v>272</v>
      </c>
      <c r="S17" s="37">
        <v>291</v>
      </c>
    </row>
    <row r="18" spans="1:19" ht="15.95" x14ac:dyDescent="0.25">
      <c r="A18" s="22">
        <v>9</v>
      </c>
      <c r="B18">
        <v>261</v>
      </c>
      <c r="C18" s="22"/>
      <c r="D18" s="23">
        <v>274</v>
      </c>
      <c r="E18" s="22">
        <v>267</v>
      </c>
      <c r="F18" s="23">
        <v>291</v>
      </c>
      <c r="G18" s="22"/>
      <c r="H18" s="33">
        <v>341</v>
      </c>
      <c r="I18" s="22">
        <v>356</v>
      </c>
      <c r="J18" s="41">
        <v>322</v>
      </c>
      <c r="K18" s="37">
        <v>341</v>
      </c>
      <c r="L18" s="23">
        <v>298</v>
      </c>
      <c r="M18" s="37">
        <v>287</v>
      </c>
      <c r="N18" s="23">
        <v>352</v>
      </c>
      <c r="O18" s="37">
        <v>339</v>
      </c>
      <c r="P18" s="23">
        <v>283</v>
      </c>
      <c r="Q18" s="37">
        <v>292</v>
      </c>
      <c r="R18" s="23">
        <v>274</v>
      </c>
      <c r="S18" s="37">
        <v>275</v>
      </c>
    </row>
    <row r="19" spans="1:19" ht="15.95" x14ac:dyDescent="0.25">
      <c r="A19" s="22">
        <v>10</v>
      </c>
      <c r="B19" s="33">
        <v>264</v>
      </c>
      <c r="C19" s="22"/>
      <c r="D19" s="33">
        <v>268</v>
      </c>
      <c r="E19" s="22">
        <v>264</v>
      </c>
      <c r="F19" s="33">
        <v>301</v>
      </c>
      <c r="G19" s="22"/>
      <c r="H19" s="33">
        <v>334</v>
      </c>
      <c r="I19" s="22">
        <v>357</v>
      </c>
      <c r="J19" s="41">
        <v>322</v>
      </c>
      <c r="K19" s="37">
        <v>341</v>
      </c>
      <c r="L19" s="23">
        <v>297</v>
      </c>
      <c r="M19" s="37">
        <v>287</v>
      </c>
      <c r="N19" s="23">
        <v>352</v>
      </c>
      <c r="O19" s="37">
        <v>345</v>
      </c>
      <c r="P19" s="23">
        <v>284</v>
      </c>
      <c r="Q19" s="37">
        <v>295</v>
      </c>
      <c r="R19" s="23">
        <v>277</v>
      </c>
      <c r="S19" s="37">
        <v>268</v>
      </c>
    </row>
    <row r="20" spans="1:19" ht="15.95" x14ac:dyDescent="0.25">
      <c r="A20" s="37">
        <v>11</v>
      </c>
      <c r="B20" s="33"/>
      <c r="C20" s="22"/>
      <c r="D20" s="33"/>
      <c r="E20" s="22"/>
      <c r="F20" s="33"/>
      <c r="G20" s="22"/>
      <c r="H20" s="33">
        <v>339</v>
      </c>
      <c r="I20" s="37">
        <v>353</v>
      </c>
      <c r="J20" s="41">
        <v>322</v>
      </c>
      <c r="K20" s="37">
        <v>341</v>
      </c>
      <c r="L20" s="23">
        <v>298</v>
      </c>
      <c r="M20" s="22"/>
      <c r="N20" s="23">
        <v>348</v>
      </c>
      <c r="O20" s="37">
        <v>342</v>
      </c>
      <c r="P20" s="23">
        <v>286</v>
      </c>
      <c r="Q20" s="22"/>
      <c r="R20" s="23">
        <v>277</v>
      </c>
      <c r="S20" s="37">
        <v>260</v>
      </c>
    </row>
    <row r="21" spans="1:19" x14ac:dyDescent="0.25">
      <c r="A21" s="37">
        <v>12</v>
      </c>
      <c r="B21" s="33"/>
      <c r="C21" s="22"/>
      <c r="D21" s="33"/>
      <c r="E21" s="22"/>
      <c r="F21" s="33"/>
      <c r="G21" s="22"/>
      <c r="H21" s="33">
        <v>343</v>
      </c>
      <c r="I21" s="22"/>
      <c r="J21" s="33">
        <v>331</v>
      </c>
      <c r="K21" s="22"/>
      <c r="L21" s="23">
        <v>295</v>
      </c>
      <c r="M21" s="22"/>
      <c r="N21" s="23">
        <v>344</v>
      </c>
      <c r="O21" s="22"/>
      <c r="P21" s="23">
        <v>284</v>
      </c>
      <c r="Q21" s="22"/>
      <c r="R21" s="23">
        <v>275</v>
      </c>
      <c r="S21" s="22"/>
    </row>
    <row r="22" spans="1:19" x14ac:dyDescent="0.25">
      <c r="B22" s="25">
        <f>AVERAGE(B10:B19)</f>
        <v>264.8</v>
      </c>
      <c r="C22" s="30">
        <f>AVERAGE(C10:C17)</f>
        <v>266.625</v>
      </c>
      <c r="D22" s="26">
        <f>AVERAGE(D10:D19)</f>
        <v>268.5</v>
      </c>
      <c r="E22" s="29">
        <f>AVERAGE(E10:E19)</f>
        <v>276.39999999999998</v>
      </c>
      <c r="F22" s="27">
        <f>AVERAGE(F10:F19)</f>
        <v>298.5</v>
      </c>
      <c r="G22" s="28">
        <f>AVERAGE(G10:G17)</f>
        <v>299.25</v>
      </c>
      <c r="H22" s="34">
        <f>AVERAGE(H10:H21)</f>
        <v>337.16666666666669</v>
      </c>
      <c r="I22" s="34">
        <f>AVERAGE(I10:I20)</f>
        <v>343.72727272727275</v>
      </c>
      <c r="J22" s="34">
        <f>AVERAGE(J10:J21)</f>
        <v>322.16666666666669</v>
      </c>
      <c r="K22" s="34">
        <f>AVERAGE(K10:K20)</f>
        <v>329.72727272727275</v>
      </c>
      <c r="L22" s="42">
        <f>AVERAGE(L10:L21)</f>
        <v>298.75</v>
      </c>
      <c r="M22" s="42">
        <f>AVERAGE(M10:M19)</f>
        <v>292</v>
      </c>
      <c r="N22" s="43">
        <f>AVERAGE(N10:N21)</f>
        <v>353</v>
      </c>
      <c r="O22" s="43">
        <f>AVERAGE(O10:O20)</f>
        <v>343.81818181818181</v>
      </c>
      <c r="P22" s="44">
        <f t="shared" ref="P22" si="7">AVERAGE(P10:P21)</f>
        <v>280</v>
      </c>
      <c r="Q22" s="44">
        <f>AVERAGE(Q10:Q19)</f>
        <v>282.5</v>
      </c>
      <c r="R22" s="45">
        <f>AVERAGE(R10:R21)</f>
        <v>276.33333333333331</v>
      </c>
      <c r="S22" s="45">
        <f>AVERAGE(S10:S20)</f>
        <v>261.81818181818181</v>
      </c>
    </row>
    <row r="23" spans="1:19" x14ac:dyDescent="0.25">
      <c r="B23" s="24">
        <f>STDEV(B10:B19)</f>
        <v>4.5655716448703814</v>
      </c>
      <c r="C23" s="24">
        <f>STDEV(C10:C17)</f>
        <v>8.1405071797067503</v>
      </c>
      <c r="D23" s="24">
        <f>STDEV(D10:D19)</f>
        <v>4.85912657903775</v>
      </c>
      <c r="E23" s="24">
        <f>STDEV(E10:E19)</f>
        <v>10.864826019980459</v>
      </c>
      <c r="F23" s="24">
        <f>STDEV(F10:F19)</f>
        <v>5.3176853778479387</v>
      </c>
      <c r="G23" s="24">
        <f>STDEV(G10:G17)</f>
        <v>17.425350990521171</v>
      </c>
      <c r="H23" s="24">
        <f>STDEV(H10:H21)</f>
        <v>4.6089504491179154</v>
      </c>
      <c r="I23" s="24">
        <f>STDEV(I10:I20)</f>
        <v>9.8599280838240304</v>
      </c>
      <c r="J23" s="24">
        <f>STDEV(J10:J21)</f>
        <v>5.1316014394468832</v>
      </c>
      <c r="K23" s="24">
        <f>STDEV(K10:K20)</f>
        <v>9.3176274779678661</v>
      </c>
      <c r="L23">
        <f>STDEV(L10:L21)</f>
        <v>2.1373305355470449</v>
      </c>
      <c r="M23">
        <f>STDEV(M10:M19)</f>
        <v>4</v>
      </c>
      <c r="N23">
        <f t="shared" ref="N23:P23" si="8">STDEV(N10:N21)</f>
        <v>4.3064433753916402</v>
      </c>
      <c r="O23">
        <f>STDEV(O10:O20)</f>
        <v>7.7177481407231951</v>
      </c>
      <c r="P23">
        <f t="shared" si="8"/>
        <v>4.6709936649691377</v>
      </c>
      <c r="Q23">
        <f>STDEV(Q10:Q19)</f>
        <v>7.677528537520681</v>
      </c>
      <c r="R23">
        <f>STDEV(R10:R21)</f>
        <v>2.2292817160908514</v>
      </c>
      <c r="S23">
        <f>STDEV(S10:S20)</f>
        <v>12.335462551669327</v>
      </c>
    </row>
    <row r="24" spans="1:19" x14ac:dyDescent="0.25">
      <c r="B24" s="24">
        <f>B23/SQRT(10)</f>
        <v>1.4437605218471807</v>
      </c>
      <c r="C24" s="24">
        <f>C23/SQRT(8)</f>
        <v>2.87810391453421</v>
      </c>
      <c r="D24" s="24">
        <f>D23/SQRT(10)</f>
        <v>1.5365907428821477</v>
      </c>
      <c r="E24" s="24">
        <f>E23/SQRT(10)</f>
        <v>3.4357596604600329</v>
      </c>
      <c r="F24" s="24">
        <f>F23/SQRT(10)</f>
        <v>1.6815997674172583</v>
      </c>
      <c r="G24" s="24">
        <f>G23/SQRT(8)</f>
        <v>6.1607919249766212</v>
      </c>
      <c r="H24" s="24">
        <f>H23/SQRT(12)</f>
        <v>1.3304893912399376</v>
      </c>
      <c r="I24" s="24">
        <f>I23/SQRT(11)</f>
        <v>2.9728801739938358</v>
      </c>
      <c r="J24" s="24">
        <f>J23/SQRT(12)</f>
        <v>1.4813657362192647</v>
      </c>
      <c r="K24" s="24">
        <f>K23/SQRT(11)</f>
        <v>2.809370389156808</v>
      </c>
      <c r="L24">
        <f>L23/SQRT(12)</f>
        <v>0.61699418002264672</v>
      </c>
      <c r="M24">
        <f>M23/SQRT(10)</f>
        <v>1.2649110640673518</v>
      </c>
      <c r="N24">
        <f>N23/SQRT(12)</f>
        <v>1.243163121016122</v>
      </c>
      <c r="O24">
        <f>O23/SQRT(11)</f>
        <v>2.3269886190219857</v>
      </c>
      <c r="P24">
        <f>P23/SQRT(12)</f>
        <v>1.3483997249264843</v>
      </c>
      <c r="Q24">
        <f>Q23/SQRT(10)</f>
        <v>2.4278476979506856</v>
      </c>
      <c r="R24">
        <f>R23/SQRT(12)</f>
        <v>0.64353819944228197</v>
      </c>
      <c r="S24">
        <f>S23/SQRT(11)</f>
        <v>3.7192818999424699</v>
      </c>
    </row>
    <row r="25" spans="1:19" x14ac:dyDescent="0.25">
      <c r="B25" s="25">
        <f>1.96*B24</f>
        <v>2.8297706228204742</v>
      </c>
      <c r="C25" s="30">
        <f t="shared" ref="C25:G25" si="9">1.96*C24</f>
        <v>5.6410836724870519</v>
      </c>
      <c r="D25" s="26">
        <f t="shared" si="9"/>
        <v>3.0117178560490094</v>
      </c>
      <c r="E25" s="29">
        <f t="shared" si="9"/>
        <v>6.7340889345016643</v>
      </c>
      <c r="F25" s="27">
        <f t="shared" si="9"/>
        <v>3.295935544137826</v>
      </c>
      <c r="G25" s="28">
        <f t="shared" si="9"/>
        <v>12.075152172954178</v>
      </c>
      <c r="H25" s="34">
        <f>1.96*H24</f>
        <v>2.6077592068302775</v>
      </c>
      <c r="I25" s="34">
        <f>1.96*I24</f>
        <v>5.8268451410279178</v>
      </c>
      <c r="J25" s="34">
        <f>1.96*J24</f>
        <v>2.9034768429897588</v>
      </c>
      <c r="K25" s="34">
        <f>1.96*K24</f>
        <v>5.5063659627473438</v>
      </c>
      <c r="L25" s="42">
        <f t="shared" ref="L25:Q25" si="10">L24*1.96</f>
        <v>1.2093085928443876</v>
      </c>
      <c r="M25" s="42">
        <f t="shared" si="10"/>
        <v>2.4792256855720094</v>
      </c>
      <c r="N25" s="43">
        <f t="shared" si="10"/>
        <v>2.4365997171915992</v>
      </c>
      <c r="O25" s="43">
        <f t="shared" si="10"/>
        <v>4.560897693283092</v>
      </c>
      <c r="P25" s="44">
        <f t="shared" si="10"/>
        <v>2.6428634608559092</v>
      </c>
      <c r="Q25" s="44">
        <f t="shared" si="10"/>
        <v>4.7585814879833439</v>
      </c>
      <c r="R25" s="45">
        <f>1.96*R24</f>
        <v>1.2613348709068726</v>
      </c>
      <c r="S25" s="45">
        <f>1.96*S24</f>
        <v>7.2897925238872405</v>
      </c>
    </row>
    <row r="27" spans="1:19" ht="16.5" thickBot="1" x14ac:dyDescent="0.3"/>
    <row r="28" spans="1:19" x14ac:dyDescent="0.25">
      <c r="B28" s="89" t="s">
        <v>32</v>
      </c>
      <c r="C28" s="90"/>
      <c r="D28" s="90"/>
      <c r="E28" s="90"/>
      <c r="F28" s="90"/>
      <c r="G28" s="90"/>
      <c r="H28" s="90"/>
      <c r="I28" s="91"/>
    </row>
    <row r="29" spans="1:19" x14ac:dyDescent="0.25">
      <c r="A29" s="60"/>
      <c r="B29" s="80" t="s">
        <v>30</v>
      </c>
      <c r="C29" s="81" t="s">
        <v>29</v>
      </c>
      <c r="D29" s="82" t="s">
        <v>0</v>
      </c>
      <c r="E29" s="83" t="s">
        <v>26</v>
      </c>
      <c r="F29" s="84" t="s">
        <v>1</v>
      </c>
      <c r="G29" s="85" t="s">
        <v>33</v>
      </c>
      <c r="H29" s="86" t="s">
        <v>27</v>
      </c>
      <c r="I29" s="87" t="s">
        <v>28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</row>
    <row r="30" spans="1:19" x14ac:dyDescent="0.25">
      <c r="B30" s="58">
        <v>1</v>
      </c>
      <c r="C30" s="64">
        <v>266</v>
      </c>
      <c r="D30" s="68">
        <v>275</v>
      </c>
      <c r="E30" s="71">
        <v>345</v>
      </c>
      <c r="F30" s="71">
        <v>295</v>
      </c>
      <c r="G30" s="76">
        <v>317</v>
      </c>
      <c r="H30" s="71">
        <v>309</v>
      </c>
      <c r="I30" s="71">
        <v>354</v>
      </c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x14ac:dyDescent="0.25">
      <c r="A31" s="33"/>
      <c r="B31" s="74">
        <v>2</v>
      </c>
      <c r="C31" s="65">
        <v>266</v>
      </c>
      <c r="D31" s="69">
        <v>278</v>
      </c>
      <c r="E31" s="72">
        <v>359</v>
      </c>
      <c r="F31" s="72">
        <v>295</v>
      </c>
      <c r="G31" s="72">
        <v>313</v>
      </c>
      <c r="H31" s="72">
        <v>309</v>
      </c>
      <c r="I31" s="72">
        <v>354</v>
      </c>
      <c r="J31" s="61"/>
      <c r="K31" s="61"/>
      <c r="L31" s="61"/>
      <c r="M31" s="61"/>
      <c r="N31" s="61"/>
      <c r="O31" s="61"/>
      <c r="P31" s="61"/>
      <c r="Q31" s="61"/>
      <c r="R31" s="62"/>
      <c r="S31" s="62"/>
    </row>
    <row r="32" spans="1:19" x14ac:dyDescent="0.25">
      <c r="A32" s="33"/>
      <c r="B32" s="74">
        <v>3</v>
      </c>
      <c r="C32" s="65">
        <v>266</v>
      </c>
      <c r="D32" s="69">
        <v>275</v>
      </c>
      <c r="E32" s="72">
        <v>354</v>
      </c>
      <c r="F32" s="72">
        <v>298</v>
      </c>
      <c r="G32" s="72">
        <v>306</v>
      </c>
      <c r="H32" s="72">
        <v>306</v>
      </c>
      <c r="I32" s="72">
        <v>359</v>
      </c>
      <c r="J32" s="61"/>
      <c r="K32" s="61"/>
      <c r="L32" s="61"/>
      <c r="M32" s="61"/>
      <c r="N32" s="61"/>
      <c r="O32" s="61"/>
      <c r="P32" s="61"/>
      <c r="Q32" s="61"/>
      <c r="R32" s="62"/>
      <c r="S32" s="62"/>
    </row>
    <row r="33" spans="1:19" x14ac:dyDescent="0.25">
      <c r="A33" s="33"/>
      <c r="B33" s="74" t="s">
        <v>24</v>
      </c>
      <c r="C33" s="66">
        <f>AVERAGE(C30:C32)</f>
        <v>266</v>
      </c>
      <c r="D33" s="70">
        <f t="shared" ref="D33:I33" si="11">AVERAGE(D30:D32)</f>
        <v>276</v>
      </c>
      <c r="E33" s="73">
        <f t="shared" si="11"/>
        <v>352.66666666666669</v>
      </c>
      <c r="F33" s="75">
        <f t="shared" si="11"/>
        <v>296</v>
      </c>
      <c r="G33" s="77">
        <f t="shared" si="11"/>
        <v>312</v>
      </c>
      <c r="H33" s="78">
        <f t="shared" si="11"/>
        <v>308</v>
      </c>
      <c r="I33" s="79">
        <f t="shared" si="11"/>
        <v>355.66666666666669</v>
      </c>
      <c r="J33" s="61"/>
      <c r="K33" s="61"/>
      <c r="L33" s="61"/>
      <c r="M33" s="61"/>
      <c r="N33" s="61"/>
      <c r="O33" s="61"/>
      <c r="P33" s="61"/>
      <c r="Q33" s="61"/>
      <c r="R33" s="62"/>
      <c r="S33" s="62"/>
    </row>
    <row r="34" spans="1:19" x14ac:dyDescent="0.25">
      <c r="A34" s="33"/>
      <c r="B34" s="74" t="s">
        <v>31</v>
      </c>
      <c r="C34" s="67">
        <f>STDEV(C30:C32)</f>
        <v>0</v>
      </c>
      <c r="D34" s="63">
        <f t="shared" ref="D34:I34" si="12">STDEV(D30:D32)</f>
        <v>1.7320508075688772</v>
      </c>
      <c r="E34" s="74">
        <f t="shared" si="12"/>
        <v>7.0945988845975876</v>
      </c>
      <c r="F34" s="74">
        <f t="shared" si="12"/>
        <v>1.7320508075688772</v>
      </c>
      <c r="G34" s="74">
        <f t="shared" si="12"/>
        <v>5.5677643628300215</v>
      </c>
      <c r="H34" s="74">
        <f t="shared" si="12"/>
        <v>1.7320508075688772</v>
      </c>
      <c r="I34" s="74">
        <f t="shared" si="12"/>
        <v>2.8867513459481287</v>
      </c>
      <c r="J34" s="61"/>
      <c r="K34" s="61"/>
      <c r="L34" s="61"/>
      <c r="M34" s="61"/>
      <c r="N34" s="61"/>
      <c r="O34" s="61"/>
      <c r="P34" s="61"/>
      <c r="Q34" s="61"/>
      <c r="R34" s="61"/>
      <c r="S34" s="61"/>
    </row>
    <row r="35" spans="1:19" x14ac:dyDescent="0.25">
      <c r="A35" s="33"/>
      <c r="B35" s="74" t="s">
        <v>25</v>
      </c>
      <c r="C35" s="67">
        <f>C34/SQRT(3)</f>
        <v>0</v>
      </c>
      <c r="D35" s="63">
        <f>D34/SQRT(3)</f>
        <v>1</v>
      </c>
      <c r="E35" s="74">
        <f>E34/SQRT(3)</f>
        <v>4.0960685758148365</v>
      </c>
      <c r="F35" s="74">
        <f t="shared" ref="D35:I35" si="13">F34/SQRT(3)</f>
        <v>1</v>
      </c>
      <c r="G35" s="74">
        <f t="shared" si="13"/>
        <v>3.2145502536643185</v>
      </c>
      <c r="H35" s="74">
        <f t="shared" si="13"/>
        <v>1</v>
      </c>
      <c r="I35" s="74">
        <f t="shared" si="13"/>
        <v>1.6666666666666667</v>
      </c>
      <c r="J35" s="61"/>
      <c r="K35" s="61"/>
      <c r="L35" s="61"/>
      <c r="M35" s="61"/>
      <c r="N35" s="61"/>
      <c r="O35" s="61"/>
      <c r="P35" s="61"/>
      <c r="Q35" s="61"/>
      <c r="R35" s="61"/>
      <c r="S35" s="61"/>
    </row>
    <row r="36" spans="1:19" x14ac:dyDescent="0.25">
      <c r="A36" s="33"/>
      <c r="B36" s="88" t="s">
        <v>7</v>
      </c>
      <c r="C36" s="66">
        <f>1.96*C35</f>
        <v>0</v>
      </c>
      <c r="D36" s="70">
        <f t="shared" ref="D36:I36" si="14">1.96*D35</f>
        <v>1.96</v>
      </c>
      <c r="E36" s="73">
        <f t="shared" si="14"/>
        <v>8.0282944085970787</v>
      </c>
      <c r="F36" s="75">
        <f t="shared" si="14"/>
        <v>1.96</v>
      </c>
      <c r="G36" s="77">
        <f t="shared" si="14"/>
        <v>6.3005184971820638</v>
      </c>
      <c r="H36" s="78">
        <f t="shared" si="14"/>
        <v>1.96</v>
      </c>
      <c r="I36" s="79">
        <f t="shared" si="14"/>
        <v>3.2666666666666666</v>
      </c>
      <c r="J36" s="61"/>
      <c r="K36" s="61"/>
      <c r="L36" s="61"/>
      <c r="M36" s="61"/>
      <c r="N36" s="61"/>
      <c r="O36" s="61"/>
      <c r="P36" s="61"/>
      <c r="Q36" s="61"/>
      <c r="R36" s="61"/>
      <c r="S36" s="61"/>
    </row>
    <row r="37" spans="1:19" x14ac:dyDescent="0.25">
      <c r="A37" s="33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</row>
    <row r="38" spans="1:19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</sheetData>
  <mergeCells count="13">
    <mergeCell ref="B28:I28"/>
    <mergeCell ref="K1:N1"/>
    <mergeCell ref="P1:S1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A7:S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WILBERTH SOLANO</cp:lastModifiedBy>
  <dcterms:created xsi:type="dcterms:W3CDTF">2018-05-17T17:20:02Z</dcterms:created>
  <dcterms:modified xsi:type="dcterms:W3CDTF">2018-11-13T14:20:36Z</dcterms:modified>
</cp:coreProperties>
</file>